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Работ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Работы!$F$5</definedName>
    <definedName name="Ed_izm">#REF!</definedName>
    <definedName name="ed_izm_P">Работы!$C$5</definedName>
    <definedName name="groop">Работы!$A$5</definedName>
    <definedName name="Kol_vo">#REF!</definedName>
    <definedName name="mBook">#REF!</definedName>
    <definedName name="NumbStreet">ф2_8!$A$3</definedName>
    <definedName name="NumbStreet_p">Работы!$B$3</definedName>
    <definedName name="Podrazdelenie">#REF!</definedName>
    <definedName name="remont">Работы!$B$5</definedName>
    <definedName name="soderganie">Работы!$B$391</definedName>
    <definedName name="summa_p">Работы!$E$5</definedName>
    <definedName name="summa_r">#REF!</definedName>
    <definedName name="WorkRemont">#REF!</definedName>
    <definedName name="worksP">Работы!$B$5</definedName>
    <definedName name="Z_16AB5A85_9E32_4760_9C7C_C472E54D5189_.wvu.FilterData" localSheetId="0" hidden="1">период!$A$1:$I$475</definedName>
    <definedName name="Z_16AB5A85_9E32_4760_9C7C_C472E54D5189_.wvu.Rows" localSheetId="2" hidden="1">Работы!$9:$23,Работы!$26:$35,Работы!$38:$41,Работы!$46:$51,Работы!$54:$99,Работы!$103:$104,Работы!$107:$118,Работы!$121:$126,Работы!$128:$129,Работы!$131:$137,Работы!$139:$147,Работы!$149:$168,Работы!$170:$180,Работы!$183:$193,Работы!$195:$196,Работы!$201:$201,Работы!$204:$209,Работы!$212:$214,Работы!$217:$227,Работы!$229:$231,Работы!$234:$237,Работы!$239:$239,Работы!$241:$242,Работы!$244:$265,Работы!$271:$276,Работы!$280:$281,Работы!$283:$287,Работы!$289:$319,Работы!$321:$334,Работы!$336:$337,Работы!$341:$341,Работы!$348:$348,Работы!$350:$350,Работы!$352:$352,Работы!$357:$357,Работы!$363:$363,Работы!$376:$376,Работ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ты!$9:$23,Работы!$26:$41,Работы!$44:$99,Работы!$102:$104,Работы!$107:$118,Работы!$121:$157,Работы!$159:$196,Работы!$201:$208,Работы!$212:$214,Работы!$216:$231,Работы!$234:$249,Работы!$251:$252,Работы!$254:$265,Работы!$270:$277,Работы!$279:$295,Работы!$297:$312,Работы!$314:$330,Работы!$332:$334,Работы!$336:$337,Работы!$341:$341,Работы!$350:$350,Работы!$352:$352,Работы!$363:$363,Работы!$366:$370,Работы!$372:$373,Работы!$377:$379,Работ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Работы!$A$1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Работы!$D$5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Чибисова - Личное представление" guid="{36218FDC-D91E-4014-BC51-4C3A814596BD}" mergeInterval="0" personalView="1" maximized="1" windowWidth="1675" windowHeight="789" activeSheetId="5"/>
    <customWorkbookView name="Medrano - Личное представление" guid="{16AB5A85-9E32-4760-9C7C-C472E54D5189}" mergeInterval="0" personalView="1" maximized="1" windowWidth="1378" windowHeight="714" activeSheetId="2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<sst xmlns="http://schemas.openxmlformats.org/spreadsheetml/2006/main" count="27168" uniqueCount="788">
  <si>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</si>
  <si>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</si>
  <si>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</si>
  <si>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</si>
  <si>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</si>
  <si>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</si>
  <si>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</si>
  <si>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</si>
  <si>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</si>
  <si>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</si>
  <si>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</si>
  <si>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</si>
  <si>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</si>
  <si>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</si>
  <si>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</si>
  <si>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</si>
  <si>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</si>
  <si>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</si>
  <si>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</si>
  <si>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</si>
  <si>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</si>
  <si>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</si>
  <si>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</si>
  <si>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</si>
  <si>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</si>
  <si>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</si>
  <si>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</si>
  <si>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</si>
  <si>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</si>
  <si>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</si>
  <si>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</si>
  <si>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</si>
  <si>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</si>
  <si>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</si>
  <si>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</si>
  <si>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</si>
  <si>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</si>
  <si>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</si>
  <si>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</si>
  <si>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</si>
  <si>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</si>
  <si>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</si>
  <si>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</si>
  <si>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</si>
  <si>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</si>
  <si>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</si>
  <si>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</si>
  <si>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</si>
  <si>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</si>
  <si>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</si>
  <si>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</si>
  <si>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</si>
  <si>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</si>
  <si>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</si>
  <si>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</si>
  <si>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</si>
  <si>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</si>
  <si>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</si>
  <si>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</si>
  <si>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</si>
  <si>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</si>
  <si>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</si>
  <si>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</si>
  <si>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</si>
  <si>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</si>
  <si>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</si>
  <si>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</si>
  <si>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</si>
  <si>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</si>
  <si>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</si>
  <si>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</si>
  <si>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</si>
  <si>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</si>
  <si>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</si>
  <si>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</si>
  <si>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</si>
  <si>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</si>
  <si>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</si>
  <si>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</si>
  <si>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</si>
  <si>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</si>
  <si>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</si>
  <si>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</si>
  <si>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</si>
  <si>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</si>
  <si>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</si>
  <si>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</si>
  <si>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</si>
  <si>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</si>
  <si>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</si>
  <si>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</si>
  <si>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</si>
  <si>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</si>
  <si>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</si>
  <si>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</si>
  <si>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</si>
  <si>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</si>
  <si>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</si>
  <si>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</si>
  <si>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</si>
  <si>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</si>
  <si>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</si>
  <si>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</si>
  <si>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</si>
  <si>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</si>
  <si>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</si>
  <si>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</si>
  <si>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</si>
  <si>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</si>
  <si>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</si>
  <si>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</si>
  <si>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</si>
  <si>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</si>
  <si>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</si>
  <si>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</si>
  <si>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</si>
  <si>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</si>
  <si>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</si>
  <si>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</si>
  <si>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</si>
  <si>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</si>
  <si>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</si>
  <si>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</si>
  <si>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</si>
  <si>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</si>
  <si>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</si>
  <si>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</si>
  <si>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</si>
  <si>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</si>
  <si>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</si>
  <si>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</si>
  <si>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</si>
  <si>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</si>
  <si>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</si>
  <si>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</si>
  <si>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</si>
  <si>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</si>
  <si>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</si>
  <si>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</si>
  <si>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</si>
  <si>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</si>
  <si>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</si>
  <si>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</si>
  <si>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</si>
  <si>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</si>
  <si>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</si>
  <si>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</si>
  <si>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</si>
  <si>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</si>
  <si>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</si>
  <si>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</si>
  <si>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</si>
  <si>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</si>
  <si>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</si>
  <si>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</si>
  <si>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</si>
  <si>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</si>
  <si>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</si>
  <si>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</si>
  <si>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</si>
  <si>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</si>
  <si>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</si>
  <si>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</si>
  <si>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</si>
  <si>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</si>
  <si>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</si>
  <si>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</si>
  <si>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</si>
  <si>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</si>
  <si>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</si>
  <si>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</si>
  <si>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</si>
  <si>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</si>
  <si>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</si>
  <si>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</si>
  <si>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</si>
  <si>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</si>
  <si>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</si>
  <si>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</si>
  <si>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</si>
  <si>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</si>
  <si>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</si>
  <si>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</si>
  <si>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</si>
  <si>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</si>
  <si>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</si>
  <si>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</si>
  <si>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</si>
  <si>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</si>
  <si>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</si>
  <si>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</si>
  <si>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</si>
  <si>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</si>
  <si>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</si>
  <si>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</si>
  <si>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</si>
  <si>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</si>
  <si>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</si>
  <si>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</si>
  <si>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</si>
  <si>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</si>
  <si>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</si>
  <si>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</si>
  <si>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</si>
  <si>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</si>
  <si>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</si>
  <si>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</si>
  <si>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</si>
  <si>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</si>
  <si>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</si>
  <si>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</si>
  <si>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</si>
  <si>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</si>
  <si>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</si>
  <si>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</si>
  <si>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</si>
  <si>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</si>
  <si>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</si>
  <si>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</si>
  <si>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</si>
  <si>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</si>
  <si>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</si>
  <si>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</si>
  <si>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</si>
  <si>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</si>
  <si>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</si>
  <si>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</si>
  <si>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</si>
  <si>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</si>
  <si>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</si>
  <si>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</si>
  <si>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</si>
  <si>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</si>
  <si>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</si>
  <si>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</si>
  <si>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</si>
  <si>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</si>
  <si>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</si>
  <si>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</si>
  <si>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</si>
  <si>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</si>
  <si>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</si>
  <si>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</si>
  <si>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</si>
  <si>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</si>
  <si>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</si>
  <si>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</si>
  <si>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</si>
  <si>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</si>
  <si>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</si>
  <si>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</si>
  <si>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</si>
  <si>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</si>
  <si>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</si>
  <si>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</si>
  <si>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</si>
  <si>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</si>
  <si>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</si>
  <si>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</si>
  <si>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</si>
  <si>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</si>
  <si>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</si>
  <si>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</si>
  <si>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</si>
  <si>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</si>
  <si>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</si>
  <si>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</si>
  <si>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</si>
  <si>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</si>
  <si>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</si>
  <si>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</si>
  <si>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</si>
  <si>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</si>
  <si>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</si>
  <si>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</si>
  <si>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</si>
  <si>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</si>
  <si>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</si>
  <si>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</si>
  <si>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</si>
  <si>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</si>
  <si>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</si>
  <si>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</si>
  <si>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</si>
  <si>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</si>
  <si>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</si>
  <si>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</si>
  <si>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</si>
  <si>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</si>
  <si>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</si>
  <si>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</si>
  <si>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</si>
  <si>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</si>
  <si>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</si>
  <si>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</si>
  <si>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</si>
  <si>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</si>
  <si>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</si>
  <si>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</si>
  <si>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</si>
  <si>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</si>
  <si>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</si>
  <si>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</si>
  <si>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</si>
  <si>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</si>
  <si>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</si>
  <si>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</si>
  <si>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</si>
  <si>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</si>
  <si>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</si>
  <si>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</si>
  <si>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</si>
  <si>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</si>
  <si>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</si>
  <si>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</si>
  <si>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</si>
  <si>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</si>
  <si>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</si>
  <si>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</si>
  <si>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</si>
  <si>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</si>
  <si>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</si>
  <si>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</si>
  <si>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</si>
  <si>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</si>
  <si>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</si>
  <si>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</si>
  <si>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</si>
  <si>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</si>
  <si>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</si>
  <si>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</si>
  <si>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</si>
  <si>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</si>
  <si>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</si>
  <si>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</si>
  <si>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</si>
  <si>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</si>
  <si>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</si>
  <si>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</si>
  <si>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</si>
  <si>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</si>
  <si>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</si>
  <si>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</si>
  <si>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</si>
  <si>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</si>
  <si>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</si>
  <si>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</si>
  <si>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</si>
  <si>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</si>
  <si>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</si>
  <si>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</si>
  <si>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</si>
  <si>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</si>
  <si>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</si>
  <si>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</si>
  <si>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</si>
  <si>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</si>
  <si>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</si>
  <si>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</si>
  <si>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</si>
  <si>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</si>
  <si>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</si>
  <si>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</si>
  <si>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</si>
  <si>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</si>
  <si>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</si>
  <si>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</si>
  <si>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</si>
  <si>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</si>
  <si>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</si>
  <si>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</si>
  <si>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</si>
  <si>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</si>
  <si>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</si>
  <si>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</si>
  <si>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</si>
  <si>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</si>
  <si>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</si>
  <si>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</si>
  <si>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</si>
  <si>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</si>
  <si>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</si>
  <si>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</si>
  <si>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</si>
  <si>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</si>
  <si>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</si>
  <si>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</si>
  <si>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</si>
  <si>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</si>
  <si>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</si>
  <si>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</si>
  <si>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</si>
  <si>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</si>
  <si>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</si>
  <si>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</si>
  <si>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</si>
  <si>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</si>
  <si>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</si>
  <si>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</si>
  <si>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</si>
  <si>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</si>
  <si>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</si>
  <si>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</si>
  <si>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</si>
  <si>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</si>
  <si>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</si>
  <si>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</si>
  <si>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</si>
  <si>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</si>
  <si>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</si>
  <si>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</si>
  <si>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</si>
  <si>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</si>
  <si>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</si>
  <si>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</si>
  <si>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</si>
  <si>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</si>
  <si>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</si>
  <si>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</si>
  <si>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</si>
  <si>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</si>
  <si>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</si>
  <si>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</si>
  <si>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</si>
  <si>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</si>
  <si>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</si>
  <si>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</si>
  <si>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</si>
  <si>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</si>
  <si>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</si>
  <si>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</si>
  <si>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</si>
  <si>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</si>
  <si>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</si>
  <si>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</si>
  <si>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</si>
  <si>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</si>
  <si>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</si>
  <si>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</si>
  <si>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</si>
  <si>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</si>
  <si>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</si>
  <si>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</si>
  <si>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</si>
  <si>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</si>
  <si>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</si>
  <si>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</si>
  <si>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</si>
  <si>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</si>
  <si>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</si>
  <si>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</si>
  <si>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</si>
  <si>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</si>
  <si>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</si>
  <si>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</si>
  <si>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</si>
  <si>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</si>
  <si>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</si>
  <si>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</si>
  <si>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</si>
  <si>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</si>
  <si>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</si>
  <si>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</si>
  <si>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</si>
  <si>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</si>
  <si>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</si>
  <si>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</si>
  <si>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</si>
  <si>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</si>
  <si>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</si>
  <si>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</si>
  <si>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</si>
  <si>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</si>
  <si>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</si>
  <si>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</si>
  <si>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</si>
  <si>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</si>
  <si>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</si>
  <si>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</si>
  <si>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</si>
  <si>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</si>
  <si>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</si>
  <si>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</si>
  <si>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</si>
  <si>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</si>
  <si>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</si>
  <si>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</si>
  <si>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</si>
  <si>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</si>
  <si>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</si>
  <si>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</si>
  <si>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</si>
  <si>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</si>
  <si>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</si>
  <si>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</si>
  <si>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</si>
  <si>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</si>
  <si>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</si>
  <si>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</si>
  <si>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</si>
  <si>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</si>
  <si>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</si>
  <si>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</si>
  <si>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</si>
  <si>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</si>
  <si>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</si>
  <si>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</si>
  <si>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</si>
  <si>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</si>
  <si>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</si>
  <si>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</si>
  <si>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</si>
  <si>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</si>
  <si>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</si>
  <si>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</si>
  <si>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</si>
  <si>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</si>
  <si>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</si>
  <si>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</si>
  <si>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</si>
  <si>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</si>
  <si>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</si>
  <si>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</si>
  <si>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</si>
  <si>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</si>
  <si>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</si>
  <si>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</si>
  <si>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</si>
  <si>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</si>
  <si>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</si>
  <si>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</si>
  <si>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</si>
  <si>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</si>
  <si>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</si>
  <si>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</si>
  <si>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</si>
  <si>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</si>
  <si>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</si>
  <si>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</si>
  <si>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</si>
  <si>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</si>
  <si>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</si>
  <si>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</si>
  <si>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</si>
  <si>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</si>
  <si>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</si>
  <si>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</si>
  <si>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</si>
  <si>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</si>
  <si>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</si>
  <si>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</si>
  <si>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</si>
  <si>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</si>
  <si>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</si>
  <si>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</si>
  <si>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</si>
  <si>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</si>
  <si>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</si>
  <si>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</si>
  <si>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</si>
  <si>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</si>
  <si>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</si>
  <si>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</si>
  <si>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</si>
  <si>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</si>
  <si>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</si>
  <si>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</si>
  <si>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</si>
  <si>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</si>
  <si>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</si>
  <si>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</si>
  <si>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</si>
  <si>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</si>
  <si>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</si>
  <si>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</si>
  <si>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</si>
  <si>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</si>
  <si>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</si>
  <si>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</si>
  <si>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</si>
  <si>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</si>
  <si>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</si>
  <si>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</si>
  <si>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</si>
  <si>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</si>
  <si>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</si>
  <si>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</si>
  <si>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</si>
  <si>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</si>
  <si>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</si>
  <si>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</si>
  <si>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</si>
  <si>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</si>
  <si>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</si>
  <si>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</si>
  <si>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</si>
  <si>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</si>
  <si>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</si>
  <si>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</si>
  <si>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</si>
  <si>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</si>
  <si>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</si>
  <si>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</si>
  <si>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</si>
  <si>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</si>
  <si>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</si>
  <si>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</si>
  <si>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</si>
  <si>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</si>
  <si>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</si>
  <si>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</si>
  <si>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</si>
  <si>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</si>
  <si>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</si>
  <si>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</si>
  <si>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</si>
  <si>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</si>
  <si>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</si>
  <si>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</si>
  <si>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</si>
  <si>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</si>
  <si>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</si>
  <si>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</si>
  <si>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</si>
  <si>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</si>
  <si>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</si>
  <si>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</si>
  <si>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</si>
  <si>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</si>
  <si>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</si>
  <si>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</si>
  <si>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</si>
  <si>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</si>
  <si>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</si>
  <si>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</si>
  <si>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</si>
  <si>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</si>
  <si>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</si>
  <si>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</si>
  <si>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</si>
  <si>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</si>
  <si>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</si>
  <si>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</si>
  <si>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</si>
  <si>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</si>
  <si>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</si>
  <si>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</si>
  <si>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</si>
  <si>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</si>
  <si>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</si>
  <si>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</si>
  <si>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</si>
  <si>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</si>
  <si>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</si>
  <si>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</si>
  <si>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</si>
  <si>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</si>
  <si>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</si>
  <si>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</si>
  <si>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</si>
  <si>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</si>
  <si>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</si>
  <si>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</si>
  <si>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</si>
  <si>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</si>
  <si>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</si>
  <si>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</si>
  <si>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</si>
  <si>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</si>
  <si>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</si>
  <si>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</si>
  <si>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</si>
  <si>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</si>
  <si>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</si>
  <si>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</si>
  <si>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</si>
  <si>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</si>
  <si>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</si>
  <si>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</si>
  <si>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</si>
  <si>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</si>
  <si>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</si>
  <si>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</si>
  <si>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</si>
  <si>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</si>
  <si>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</si>
  <si>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</si>
  <si>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</si>
  <si>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</si>
  <si>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</si>
  <si>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</si>
  <si>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</si>
  <si>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</si>
  <si>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</si>
  <si>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</si>
  <si>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</si>
  <si>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</si>
  <si>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</si>
  <si>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</si>
  <si>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</si>
  <si>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</si>
  <si>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</si>
  <si>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</si>
  <si>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</si>
  <si>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</si>
  <si>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</si>
  <si>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</si>
  <si>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</si>
  <si>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</si>
  <si>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</si>
  <si>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</si>
  <si>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</si>
  <si>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</si>
  <si>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</si>
  <si>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</si>
  <si>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</si>
  <si>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</si>
  <si>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</si>
  <si>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</si>
  <si>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</si>
  <si>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</si>
  <si>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</si>
  <si>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</si>
  <si>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</si>
  <si>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</si>
  <si>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</si>
  <si>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</si>
  <si>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</si>
  <si>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</si>
  <si>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</si>
  <si>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</si>
  <si>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</si>
  <si>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>май, сентябрь</t>
  </si>
  <si>
    <t xml:space="preserve"> апрель</t>
  </si>
  <si>
    <t>апрель, октябрь</t>
  </si>
  <si>
    <t xml:space="preserve"> сентябрь</t>
  </si>
  <si>
    <t xml:space="preserve"> февраль</t>
  </si>
  <si>
    <t xml:space="preserve"> октябрь</t>
  </si>
  <si>
    <t xml:space="preserve"> март</t>
  </si>
  <si>
    <t>март, август</t>
  </si>
  <si>
    <t xml:space="preserve"> июль</t>
  </si>
  <si>
    <t xml:space="preserve"> июнь</t>
  </si>
  <si>
    <t>май, февраль</t>
  </si>
  <si>
    <t>апрель, март</t>
  </si>
  <si>
    <t>дек, фев, янв</t>
  </si>
  <si>
    <t>дек, ноя, окт, фев, янв</t>
  </si>
  <si>
    <t>дек, мар, ноя, окт, фев</t>
  </si>
  <si>
    <t>дек, мар, ноя, янв</t>
  </si>
  <si>
    <t>ноябрь, февраль</t>
  </si>
  <si>
    <t>март, февраль</t>
  </si>
  <si>
    <t>апрель, май</t>
  </si>
  <si>
    <t>июл, июн, сен</t>
  </si>
  <si>
    <t>июнь, сентябрь</t>
  </si>
  <si>
    <t>№ 5 по ул. Мира за 2016 год</t>
  </si>
  <si>
    <t xml:space="preserve"> в течение года</t>
  </si>
  <si>
    <t>фев, мар, июл</t>
  </si>
  <si>
    <t>фев, май, сен</t>
  </si>
  <si>
    <t>12 | 1</t>
  </si>
  <si>
    <t>4,25 | 1</t>
  </si>
  <si>
    <t>1,6 | 24</t>
  </si>
  <si>
    <t>0,5 | 18</t>
  </si>
  <si>
    <t>1,1 | 3</t>
  </si>
  <si>
    <t>59 | 1</t>
  </si>
  <si>
    <t>1,5 | 1</t>
  </si>
  <si>
    <t>49,99 | 249</t>
  </si>
  <si>
    <t>49,99 | 24</t>
  </si>
  <si>
    <t>6,816 | 1</t>
  </si>
  <si>
    <t>49,99 | 2</t>
  </si>
  <si>
    <t>267 | 28</t>
  </si>
  <si>
    <t>133,5 | 22</t>
  </si>
  <si>
    <t>0,04806 | 6</t>
  </si>
  <si>
    <t>2,67 | 40</t>
  </si>
  <si>
    <t>2,67 | 10</t>
  </si>
  <si>
    <t>2,67 | 12</t>
  </si>
  <si>
    <t>267 | 32</t>
  </si>
  <si>
    <t>133,5 | 8</t>
  </si>
  <si>
    <t>0,99 | 1</t>
  </si>
  <si>
    <t>80 | 2</t>
  </si>
  <si>
    <t>1 | 122</t>
  </si>
  <si>
    <t>42 | 24</t>
  </si>
  <si>
    <t>2 | 5</t>
  </si>
  <si>
    <t>апрель, декабрь</t>
  </si>
  <si>
    <t>267 | 74</t>
  </si>
  <si>
    <t>42 | 27</t>
  </si>
  <si>
    <t>1 | 127</t>
  </si>
  <si>
    <t>1133 | 77</t>
  </si>
  <si>
    <t>1133 | 2</t>
  </si>
  <si>
    <t>2 |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</si>
</sst>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7" formatCode="#,##0.00&quot;р.&quot;"/>
    <numFmt numFmtId="168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7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7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7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7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7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7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9" t="s">
        <v>103</v>
      </c>
      <c r="B1" s="129"/>
      <c r="C1" s="129"/>
      <c r="D1" s="129"/>
      <c r="E1" s="129"/>
    </row>
    <row r="2" spans="1:5" x14ac:dyDescent="0.25">
      <c r="A2" s="130" t="s">
        <v>104</v>
      </c>
      <c r="B2" s="130"/>
      <c r="C2" s="130"/>
      <c r="D2" s="130"/>
      <c r="E2" s="130"/>
    </row>
    <row r="3" spans="1:5" x14ac:dyDescent="0.25">
      <c r="A3" s="130" t="s">
        <v>753</v>
      </c>
      <c r="B3" s="130"/>
      <c r="C3" s="130"/>
      <c r="D3" s="130"/>
      <c r="E3" s="130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42865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27817.14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189022.68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178159.66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178159.66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178159.66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38680.160000000003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233219.12812213271</v>
      </c>
      <c r="G28" s="18">
        <f>и_ср_начисл-и_ср_стоимость_факт</f>
        <v>-44196.448122132715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66398.740000000005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103908.74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171.57212219043558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249171.55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218340.16999999998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70304.58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406020.28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406020.28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473.36861092824222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5064.95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4684.74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873.28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5064.95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5064.95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392.83948673480961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60321.069999999992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57694.19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19416.07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76821.38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76821.38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852.43217316978235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60254.55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56583.020000000004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13314.81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60254.55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60254.55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27" t="s">
        <v>283</v>
      </c>
      <c r="B86" s="127"/>
      <c r="C86" s="127"/>
      <c r="D86" s="127"/>
      <c r="E86" s="127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27" t="s">
        <v>289</v>
      </c>
      <c r="B91" s="127"/>
      <c r="C91" s="127"/>
      <c r="D91" s="127"/>
      <c r="E91" s="127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1"/>
    </customSheetView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1:E1"/>
    <mergeCell ref="A26:E26"/>
    <mergeCell ref="A29:E29"/>
    <mergeCell ref="D27:E27"/>
    <mergeCell ref="A2:E2"/>
    <mergeCell ref="A3:E3"/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zoomScale="90" zoomScaleNormal="90" workbookViewId="0">
      <selection activeCell="B413" sqref="B413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753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31096.456451963288</v>
      </c>
      <c r="F6" s="40"/>
      <c r="I6" s="27">
        <f>E6/1.18</f>
        <v>26352.929196579058</v>
      </c>
      <c r="J6" s="29">
        <f>[1]сумма!$Q$6</f>
        <v>12959.079134999998</v>
      </c>
      <c r="K6" s="29">
        <f>J6-I6</f>
        <v>-13393.85006157906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172.99414894913394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0.1522</v>
      </c>
      <c r="E8" s="48">
        <v>172.99414894913394</v>
      </c>
      <c r="F8" s="49" t="s">
        <v>732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360.64760302763187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2.9119999999999999</v>
      </c>
      <c r="E25" s="48">
        <v>360.64760302763187</v>
      </c>
      <c r="F25" s="49" t="s">
        <v>734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/>
      <c r="E28" s="48"/>
      <c r="F28" s="49"/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>
        <v>20035.61885677465</v>
      </c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>
        <v>210</v>
      </c>
      <c r="E37" s="35">
        <v>20035.61885677465</v>
      </c>
      <c r="F37" s="33" t="s">
        <v>737</v>
      </c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7207.9443423598395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0.96199999999999997</v>
      </c>
      <c r="E43" s="48">
        <v>884.89113817594762</v>
      </c>
      <c r="F43" s="49" t="s">
        <v>732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>
        <v>5.9660000000000002</v>
      </c>
      <c r="E44" s="48">
        <v>506.90585779303188</v>
      </c>
      <c r="F44" s="49" t="s">
        <v>739</v>
      </c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>
        <v>10</v>
      </c>
      <c r="E45" s="48">
        <v>1034.7190413535172</v>
      </c>
      <c r="F45" s="49" t="s">
        <v>736</v>
      </c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/>
      <c r="E47" s="56"/>
      <c r="F47" s="49"/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/>
      <c r="E50" s="56"/>
      <c r="F50" s="49"/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>
        <v>1</v>
      </c>
      <c r="E52" s="48">
        <v>4744.5656462829256</v>
      </c>
      <c r="F52" s="49" t="s">
        <v>738</v>
      </c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>
        <v>0.5</v>
      </c>
      <c r="E53" s="48">
        <v>36.86265875441773</v>
      </c>
      <c r="F53" s="49" t="s">
        <v>738</v>
      </c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/>
      <c r="E54" s="48"/>
      <c r="F54" s="49"/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/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/>
      <c r="E91" s="35"/>
      <c r="F91" s="33"/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/>
      <c r="E96" s="35"/>
      <c r="F96" s="33"/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742.9254531833385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2.9119999999999999</v>
      </c>
      <c r="E101" s="35">
        <v>360.56390389557191</v>
      </c>
      <c r="F101" s="33" t="s">
        <v>734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>
        <v>5</v>
      </c>
      <c r="E102" s="48">
        <v>382.36154928776659</v>
      </c>
      <c r="F102" s="49" t="s">
        <v>735</v>
      </c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96.612712434960088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9.0999999999999998E-2</v>
      </c>
      <c r="E106" s="56">
        <v>96.612712434960088</v>
      </c>
      <c r="F106" s="49" t="s">
        <v>739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2367.6831722398551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9.0999999999999998E-2</v>
      </c>
      <c r="E120" s="56">
        <v>98.226909981831312</v>
      </c>
      <c r="F120" s="49" t="s">
        <v>739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>
        <v>1</v>
      </c>
      <c r="E127" s="48">
        <v>379.63534898638397</v>
      </c>
      <c r="F127" s="49" t="s">
        <v>738</v>
      </c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>
        <v>1</v>
      </c>
      <c r="E130" s="48">
        <v>1679.225925662794</v>
      </c>
      <c r="F130" s="49" t="s">
        <v>736</v>
      </c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>
        <v>1</v>
      </c>
      <c r="E138" s="48">
        <v>172.00968772919026</v>
      </c>
      <c r="F138" s="49" t="s">
        <v>738</v>
      </c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/>
      <c r="E147" s="48"/>
      <c r="F147" s="49"/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>
        <v>1</v>
      </c>
      <c r="E148" s="48">
        <v>38.585299879655473</v>
      </c>
      <c r="F148" s="49" t="s">
        <v>733</v>
      </c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/>
      <c r="E150" s="48"/>
      <c r="F150" s="49"/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/>
      <c r="E153" s="48"/>
      <c r="F153" s="49"/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/>
      <c r="E162" s="48"/>
      <c r="F162" s="49"/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>
        <v>112.03016299388548</v>
      </c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/>
      <c r="E172" s="48"/>
      <c r="F172" s="49"/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/>
      <c r="E176" s="48"/>
      <c r="F176" s="49"/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>
        <v>1</v>
      </c>
      <c r="E181" s="48">
        <v>68.071212974813278</v>
      </c>
      <c r="F181" s="49" t="s">
        <v>735</v>
      </c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>
        <v>1</v>
      </c>
      <c r="E182" s="48">
        <v>30.33484199961266</v>
      </c>
      <c r="F182" s="49" t="s">
        <v>735</v>
      </c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>
        <v>0.18</v>
      </c>
      <c r="E194" s="48">
        <v>13.624108019459536</v>
      </c>
      <c r="F194" s="49" t="s">
        <v>735</v>
      </c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26859.709318783465</v>
      </c>
      <c r="F197" s="75"/>
      <c r="I197" s="27">
        <f>E197/1.18</f>
        <v>22762.46552439277</v>
      </c>
      <c r="J197" s="29">
        <f>[1]сумма!$Q$11</f>
        <v>31082.599499999997</v>
      </c>
      <c r="K197" s="29">
        <f>J197-I197</f>
        <v>8320.1339756072266</v>
      </c>
    </row>
    <row r="198" spans="1:11" ht="15" hidden="1" customHeight="1" outlineLevel="1" x14ac:dyDescent="0.2">
      <c r="A198" s="66" t="s">
        <v>640</v>
      </c>
      <c r="B198" s="64"/>
      <c r="C198" s="76"/>
      <c r="D198" s="47"/>
      <c r="E198" s="63">
        <v>26859.709318783465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0.54599999999999993</v>
      </c>
      <c r="E199" s="35">
        <v>2154.415659224147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>
        <v>3.579600000000001</v>
      </c>
      <c r="E200" s="35">
        <v>5643.3781080882391</v>
      </c>
      <c r="F200" s="49" t="s">
        <v>718</v>
      </c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>
        <v>2.69</v>
      </c>
      <c r="E202" s="35">
        <v>68.88438568537191</v>
      </c>
      <c r="F202" s="49" t="s">
        <v>730</v>
      </c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>
        <v>2.69</v>
      </c>
      <c r="E203" s="35">
        <v>1521.7817480581441</v>
      </c>
      <c r="F203" s="49" t="s">
        <v>735</v>
      </c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/>
      <c r="E207" s="35"/>
      <c r="F207" s="49"/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/>
      <c r="E209" s="35"/>
      <c r="F209" s="49"/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2.69</v>
      </c>
      <c r="E210" s="35">
        <v>3423.2227591404039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35.058900000000001</v>
      </c>
      <c r="E211" s="35">
        <v>12606.344775215421</v>
      </c>
      <c r="F211" s="49" t="s">
        <v>741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1</v>
      </c>
      <c r="E215" s="35">
        <v>207.70537471629848</v>
      </c>
      <c r="F215" s="49" t="s">
        <v>735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>
        <v>1</v>
      </c>
      <c r="E216" s="35">
        <v>1061.9668209262509</v>
      </c>
      <c r="F216" s="49" t="s">
        <v>736</v>
      </c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/>
      <c r="E217" s="35"/>
      <c r="F217" s="49"/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/>
      <c r="E223" s="35"/>
      <c r="F223" s="49"/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>
        <v>1</v>
      </c>
      <c r="E228" s="35">
        <v>172.00968772919026</v>
      </c>
      <c r="F228" s="49" t="s">
        <v>738</v>
      </c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customHeight="1" collapsed="1" x14ac:dyDescent="0.2">
      <c r="A232" s="39" t="s">
        <v>642</v>
      </c>
      <c r="B232" s="78"/>
      <c r="C232" s="78"/>
      <c r="D232" s="55"/>
      <c r="E232" s="71">
        <v>2287.4465166517211</v>
      </c>
      <c r="F232" s="33"/>
      <c r="I232" s="27">
        <f>E232/1.18</f>
        <v>1938.5139971624756</v>
      </c>
      <c r="J232" s="29">
        <f>[1]сумма!$M$13</f>
        <v>4000.8600000000006</v>
      </c>
      <c r="K232" s="29">
        <f>J232-I232</f>
        <v>2062.3460028375248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>
        <v>2287.4465166517211</v>
      </c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>
        <v>0</v>
      </c>
      <c r="E238" s="35">
        <v>1519.9598759730791</v>
      </c>
      <c r="F238" s="49" t="s">
        <v>754</v>
      </c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>
        <v>4</v>
      </c>
      <c r="E240" s="35">
        <v>73.284568627954229</v>
      </c>
      <c r="F240" s="33" t="s">
        <v>736</v>
      </c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>
        <v>1</v>
      </c>
      <c r="E243" s="35">
        <v>694.20207205068778</v>
      </c>
      <c r="F243" s="33" t="s">
        <v>735</v>
      </c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/>
      <c r="E253" s="35"/>
      <c r="F253" s="33"/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/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5955.3235247888515</v>
      </c>
      <c r="F266" s="75"/>
      <c r="I266" s="27">
        <f>E266/1.18</f>
        <v>5046.8843430413999</v>
      </c>
      <c r="J266" s="29">
        <f>[1]сумма!$Q$15</f>
        <v>14033.079052204816</v>
      </c>
      <c r="K266" s="29">
        <f>J266-I266</f>
        <v>8986.1947091634156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5955.3235247888515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0.30449999999999999</v>
      </c>
      <c r="E268" s="35">
        <v>624.45531026185517</v>
      </c>
      <c r="F268" s="33" t="s">
        <v>755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0.06</v>
      </c>
      <c r="E269" s="35">
        <v>138.46227846495515</v>
      </c>
      <c r="F269" s="33" t="s">
        <v>755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>
        <v>3</v>
      </c>
      <c r="E270" s="35">
        <v>573.59015200711258</v>
      </c>
      <c r="F270" s="33" t="s">
        <v>736</v>
      </c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/>
      <c r="E271" s="35"/>
      <c r="F271" s="33"/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/>
      <c r="E273" s="35"/>
      <c r="F273" s="33"/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/>
      <c r="E274" s="35"/>
      <c r="F274" s="33"/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>
        <v>1</v>
      </c>
      <c r="E277" s="35">
        <v>263.34271205611225</v>
      </c>
      <c r="F277" s="33" t="s">
        <v>737</v>
      </c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>
        <v>1</v>
      </c>
      <c r="E278" s="35">
        <v>275.023390930262</v>
      </c>
      <c r="F278" s="33" t="s">
        <v>740</v>
      </c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>
        <v>1</v>
      </c>
      <c r="E279" s="35">
        <v>273.87551711915359</v>
      </c>
      <c r="F279" s="33" t="s">
        <v>741</v>
      </c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>
        <v>2</v>
      </c>
      <c r="E282" s="35">
        <v>2446.7071782272633</v>
      </c>
      <c r="F282" s="33" t="s">
        <v>730</v>
      </c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/>
      <c r="E284" s="35"/>
      <c r="F284" s="33"/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>
        <v>1</v>
      </c>
      <c r="E288" s="35">
        <v>25.286703497209601</v>
      </c>
      <c r="F288" s="33" t="s">
        <v>736</v>
      </c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/>
      <c r="E290" s="35"/>
      <c r="F290" s="33"/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/>
      <c r="E293" s="35"/>
      <c r="F293" s="33"/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/>
      <c r="E298" s="35"/>
      <c r="F298" s="33"/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/>
      <c r="E308" s="35"/>
      <c r="F308" s="33"/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/>
      <c r="E309" s="35"/>
      <c r="F309" s="33"/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/>
      <c r="E310" s="35"/>
      <c r="F310" s="33"/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/>
      <c r="E312" s="35"/>
      <c r="F312" s="33"/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/>
      <c r="E319" s="35"/>
      <c r="F319" s="33"/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>
        <v>1</v>
      </c>
      <c r="E320" s="35">
        <v>891.06526443744713</v>
      </c>
      <c r="F320" s="33" t="s">
        <v>741</v>
      </c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/>
      <c r="E321" s="35"/>
      <c r="F321" s="33"/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/>
      <c r="E322" s="35"/>
      <c r="F322" s="33"/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/>
      <c r="E328" s="35"/>
      <c r="F328" s="33"/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/>
      <c r="E329" s="35"/>
      <c r="F329" s="33"/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/>
      <c r="E333" s="35"/>
      <c r="F333" s="33"/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/>
      <c r="E334" s="35"/>
      <c r="F334" s="33"/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>
        <v>9</v>
      </c>
      <c r="E335" s="35">
        <v>443.51501778748138</v>
      </c>
      <c r="F335" s="33" t="s">
        <v>756</v>
      </c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/>
      <c r="E337" s="35"/>
      <c r="F337" s="33"/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35276.900372682503</v>
      </c>
      <c r="F338" s="75"/>
      <c r="I338" s="27">
        <f>E338/1.18</f>
        <v>29895.678281934328</v>
      </c>
      <c r="J338" s="29">
        <f>[1]сумма!$Q$17</f>
        <v>27117.06</v>
      </c>
      <c r="K338" s="29">
        <f>J338-I338</f>
        <v>-2778.6182819343267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35276.900372682503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 t="s">
        <v>757</v>
      </c>
      <c r="E340" s="84">
        <v>61.267764667912807</v>
      </c>
      <c r="F340" s="49" t="s">
        <v>741</v>
      </c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758</v>
      </c>
      <c r="E342" s="48">
        <v>27.106561768571101</v>
      </c>
      <c r="F342" s="49" t="s">
        <v>733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759</v>
      </c>
      <c r="E343" s="84">
        <v>160.77407566837536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 t="s">
        <v>760</v>
      </c>
      <c r="E344" s="84">
        <v>46.644330595145952</v>
      </c>
      <c r="F344" s="49" t="s">
        <v>718</v>
      </c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761</v>
      </c>
      <c r="E345" s="84">
        <v>7.8677184136390759</v>
      </c>
      <c r="F345" s="49" t="s">
        <v>742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762</v>
      </c>
      <c r="E346" s="48">
        <v>200.18440984976507</v>
      </c>
      <c r="F346" s="49" t="s">
        <v>730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763</v>
      </c>
      <c r="E347" s="48">
        <v>4.8067215840165796</v>
      </c>
      <c r="F347" s="49" t="s">
        <v>733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764</v>
      </c>
      <c r="E349" s="48">
        <v>28236.284825041384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/>
      <c r="E350" s="48"/>
      <c r="F350" s="49"/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765</v>
      </c>
      <c r="E351" s="48">
        <v>6219.0368243591183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/>
      <c r="E352" s="48"/>
      <c r="F352" s="49"/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766</v>
      </c>
      <c r="E353" s="84">
        <v>78.091290211970829</v>
      </c>
      <c r="F353" s="49" t="s">
        <v>737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767</v>
      </c>
      <c r="E354" s="48">
        <v>234.83585052260096</v>
      </c>
      <c r="F354" s="49" t="s">
        <v>743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73104.779470732101</v>
      </c>
      <c r="F355" s="75"/>
      <c r="I355" s="27">
        <f>E355/1.18</f>
        <v>61953.20294129839</v>
      </c>
      <c r="J355" s="29">
        <f>[1]сумма!$Q$19</f>
        <v>27334.060541112922</v>
      </c>
      <c r="K355" s="29">
        <f>J355-I355</f>
        <v>-34619.142400185468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>
        <v>23830.073219466376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/>
      <c r="E357" s="89"/>
      <c r="F357" s="49"/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768</v>
      </c>
      <c r="E358" s="89">
        <v>3946.0912371191621</v>
      </c>
      <c r="F358" s="49" t="s">
        <v>745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769</v>
      </c>
      <c r="E359" s="89">
        <v>6783.0015761793347</v>
      </c>
      <c r="F359" s="49" t="s">
        <v>745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770</v>
      </c>
      <c r="E360" s="89">
        <v>51.008642481131162</v>
      </c>
      <c r="F360" s="49" t="s">
        <v>718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771</v>
      </c>
      <c r="E361" s="89">
        <v>103.7248131757073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772</v>
      </c>
      <c r="E362" s="89">
        <v>176.72473883523639</v>
      </c>
      <c r="F362" s="49" t="s">
        <v>744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773</v>
      </c>
      <c r="E364" s="89">
        <v>510.55274854707432</v>
      </c>
      <c r="F364" s="49" t="s">
        <v>746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774</v>
      </c>
      <c r="E365" s="89">
        <v>2573.6885257503691</v>
      </c>
      <c r="F365" s="49" t="s">
        <v>747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 t="s">
        <v>775</v>
      </c>
      <c r="E366" s="89">
        <v>2484.5369930876141</v>
      </c>
      <c r="F366" s="49" t="s">
        <v>748</v>
      </c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 t="s">
        <v>776</v>
      </c>
      <c r="E367" s="89">
        <v>86.95144119146407</v>
      </c>
      <c r="F367" s="49" t="s">
        <v>738</v>
      </c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 t="s">
        <v>776</v>
      </c>
      <c r="E368" s="89">
        <v>127.00745439160222</v>
      </c>
      <c r="F368" s="49" t="s">
        <v>738</v>
      </c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 t="s">
        <v>777</v>
      </c>
      <c r="E369" s="89">
        <v>1299.7040366652589</v>
      </c>
      <c r="F369" s="49" t="s">
        <v>749</v>
      </c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 t="s">
        <v>778</v>
      </c>
      <c r="E370" s="89">
        <v>1071.5282456508598</v>
      </c>
      <c r="F370" s="49" t="s">
        <v>718</v>
      </c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779</v>
      </c>
      <c r="E371" s="89">
        <v>3148.4265515685902</v>
      </c>
      <c r="F371" s="49" t="s">
        <v>718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 t="s">
        <v>780</v>
      </c>
      <c r="E372" s="89">
        <v>1168.1409580858199</v>
      </c>
      <c r="F372" s="49" t="s">
        <v>781</v>
      </c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>
        <v>1.7</v>
      </c>
      <c r="E373" s="89">
        <v>298.98525673715056</v>
      </c>
      <c r="F373" s="49" t="s">
        <v>718</v>
      </c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49274.706251265728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782</v>
      </c>
      <c r="E375" s="93">
        <v>5833.7099343926566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 t="s">
        <v>783</v>
      </c>
      <c r="E377" s="95">
        <v>640.6690278437618</v>
      </c>
      <c r="F377" s="49" t="s">
        <v>718</v>
      </c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 t="s">
        <v>784</v>
      </c>
      <c r="E378" s="95">
        <v>903.89084115356536</v>
      </c>
      <c r="F378" s="49" t="s">
        <v>718</v>
      </c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 t="s">
        <v>785</v>
      </c>
      <c r="E379" s="95">
        <v>24769.502646173187</v>
      </c>
      <c r="F379" s="49" t="s">
        <v>718</v>
      </c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786</v>
      </c>
      <c r="E380" s="95">
        <v>8672.2105569619707</v>
      </c>
      <c r="F380" s="49" t="s">
        <v>750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786</v>
      </c>
      <c r="E382" s="95">
        <v>1572.9806067681909</v>
      </c>
      <c r="F382" s="49" t="s">
        <v>751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786</v>
      </c>
      <c r="E383" s="95">
        <v>794.3167202681725</v>
      </c>
      <c r="F383" s="49" t="s">
        <v>752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 t="s">
        <v>787</v>
      </c>
      <c r="E384" s="95">
        <v>5827.8629521673229</v>
      </c>
      <c r="F384" s="49" t="s">
        <v>718</v>
      </c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>
        <v>1.5</v>
      </c>
      <c r="E385" s="95">
        <v>259.56296553689526</v>
      </c>
      <c r="F385" s="49" t="s">
        <v>718</v>
      </c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12321.660553180476</v>
      </c>
      <c r="F386" s="75"/>
      <c r="I386" s="27">
        <f>E386/1.18</f>
        <v>10442.085214559726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12321.660553180476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7030.0694570015594</v>
      </c>
      <c r="F388" s="75"/>
      <c r="I388" s="27">
        <f>E388/1.18</f>
        <v>5957.6859805097965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7030.0694570015594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39286.748122132711</v>
      </c>
      <c r="F390" s="75"/>
      <c r="I390" s="27">
        <f>E390/1.18</f>
        <v>33293.854340790436</v>
      </c>
      <c r="J390" s="27">
        <f>SUM(I6:I390)</f>
        <v>197643.29982026835</v>
      </c>
      <c r="K390" s="27">
        <f>J390*1.01330668353499*1.18</f>
        <v>236322.46646326961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39286.748122132711</v>
      </c>
      <c r="F391" s="49" t="s">
        <v>731</v>
      </c>
      <c r="I391" s="27">
        <f>E6+E197+E232+E266+E338+E355+E386+E388+E390</f>
        <v>233219.09378791664</v>
      </c>
      <c r="J391" s="27">
        <f>I391-K391</f>
        <v>-105944.68245080509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1"/>
    </customSheetView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Работы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2017-05-18T02:17:46Z</dcterms:modified>
</cp:coreProperties>
</file>